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X:\藤原\珈琲事業\"/>
    </mc:Choice>
  </mc:AlternateContent>
  <xr:revisionPtr revIDLastSave="0" documentId="8_{9C7E563B-0C2F-4AA1-94A5-A3766FE2D4D0}" xr6:coauthVersionLast="47" xr6:coauthVersionMax="47" xr10:uidLastSave="{00000000-0000-0000-0000-000000000000}"/>
  <bookViews>
    <workbookView xWindow="-120" yWindow="-120" windowWidth="29040" windowHeight="16440" xr2:uid="{33DED7C2-3647-47C6-BF4A-D53470EA7B2B}"/>
  </bookViews>
  <sheets>
    <sheet name="追加（変更）ご注文書" sheetId="1" r:id="rId1"/>
  </sheets>
  <definedNames>
    <definedName name="_xlnm.Print_Area" localSheetId="0">'追加（変更）ご注文書'!$A$1:$Z$29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E20" i="1"/>
  <c r="F20" i="1" s="1"/>
  <c r="H19" i="1"/>
  <c r="E19" i="1"/>
  <c r="F19" i="1" s="1"/>
  <c r="H18" i="1"/>
  <c r="F18" i="1"/>
  <c r="E18" i="1"/>
  <c r="H17" i="1"/>
  <c r="E17" i="1"/>
  <c r="F17" i="1" s="1"/>
  <c r="H16" i="1"/>
  <c r="E16" i="1"/>
  <c r="F16" i="1" s="1"/>
  <c r="H15" i="1"/>
  <c r="E15" i="1"/>
  <c r="F15" i="1" s="1"/>
  <c r="H14" i="1"/>
  <c r="F14" i="1"/>
  <c r="E14" i="1"/>
  <c r="H13" i="1"/>
  <c r="E13" i="1"/>
  <c r="F13" i="1" s="1"/>
  <c r="H12" i="1"/>
  <c r="E12" i="1"/>
  <c r="F12" i="1" s="1"/>
  <c r="H11" i="1"/>
  <c r="D22" i="1" s="1"/>
  <c r="F11" i="1"/>
  <c r="F21" i="1" l="1"/>
  <c r="F22" i="1"/>
  <c r="C21" i="1"/>
  <c r="C22" i="1"/>
  <c r="H22" i="1" s="1"/>
  <c r="D21" i="1"/>
  <c r="H21" i="1" l="1"/>
  <c r="F23" i="1" s="1"/>
  <c r="F24" i="1" s="1"/>
</calcChain>
</file>

<file path=xl/sharedStrings.xml><?xml version="1.0" encoding="utf-8"?>
<sst xmlns="http://schemas.openxmlformats.org/spreadsheetml/2006/main" count="44" uniqueCount="33">
  <si>
    <t>地域商社とっとり　サスティナブル珈琲パートナー</t>
    <rPh sb="0" eb="2">
      <t>チイキ</t>
    </rPh>
    <rPh sb="2" eb="4">
      <t>ショウシャ</t>
    </rPh>
    <rPh sb="16" eb="18">
      <t>コーヒー</t>
    </rPh>
    <phoneticPr fontId="3"/>
  </si>
  <si>
    <t>追加（変更）ご注文書</t>
    <rPh sb="0" eb="2">
      <t>ツイカ</t>
    </rPh>
    <rPh sb="3" eb="5">
      <t>ヘンコウ</t>
    </rPh>
    <rPh sb="7" eb="10">
      <t>チュウモンショ</t>
    </rPh>
    <phoneticPr fontId="3"/>
  </si>
  <si>
    <t>貴社名</t>
    <rPh sb="0" eb="2">
      <t>キシャ</t>
    </rPh>
    <rPh sb="2" eb="3">
      <t>メイ</t>
    </rPh>
    <phoneticPr fontId="3"/>
  </si>
  <si>
    <t>ご担当者名</t>
    <rPh sb="1" eb="4">
      <t>タントウシャ</t>
    </rPh>
    <rPh sb="4" eb="5">
      <t>メイ</t>
    </rPh>
    <phoneticPr fontId="3"/>
  </si>
  <si>
    <t>お申込日</t>
    <rPh sb="1" eb="4">
      <t>モウシコミビ</t>
    </rPh>
    <phoneticPr fontId="3"/>
  </si>
  <si>
    <t>銘柄</t>
    <rPh sb="0" eb="2">
      <t>メイガラ</t>
    </rPh>
    <phoneticPr fontId="3"/>
  </si>
  <si>
    <t>数量</t>
    <rPh sb="0" eb="2">
      <t>スウリョウ</t>
    </rPh>
    <phoneticPr fontId="3"/>
  </si>
  <si>
    <t>単価</t>
    <rPh sb="0" eb="2">
      <t>タンカ</t>
    </rPh>
    <phoneticPr fontId="3"/>
  </si>
  <si>
    <t>金額</t>
    <rPh sb="0" eb="2">
      <t>キンガク</t>
    </rPh>
    <phoneticPr fontId="3"/>
  </si>
  <si>
    <t>スポット</t>
    <phoneticPr fontId="3"/>
  </si>
  <si>
    <t>継続</t>
    <rPh sb="0" eb="2">
      <t>ケイゾク</t>
    </rPh>
    <phoneticPr fontId="3"/>
  </si>
  <si>
    <t>基本豆
【1kg】ブラジル ダテーラ農園 ヴィラ</t>
    <rPh sb="0" eb="2">
      <t>キホン</t>
    </rPh>
    <rPh sb="2" eb="3">
      <t>マメ</t>
    </rPh>
    <phoneticPr fontId="3"/>
  </si>
  <si>
    <t>焙煎豆　小計</t>
    <rPh sb="0" eb="2">
      <t>バイセン</t>
    </rPh>
    <rPh sb="2" eb="3">
      <t>マメ</t>
    </rPh>
    <rPh sb="4" eb="6">
      <t>ショウケイ</t>
    </rPh>
    <phoneticPr fontId="3"/>
  </si>
  <si>
    <t>-</t>
    <phoneticPr fontId="3"/>
  </si>
  <si>
    <t>オプション　小計</t>
    <rPh sb="6" eb="8">
      <t>ショウケイ</t>
    </rPh>
    <phoneticPr fontId="3"/>
  </si>
  <si>
    <t>お値引</t>
    <rPh sb="1" eb="3">
      <t>ネビ</t>
    </rPh>
    <phoneticPr fontId="3"/>
  </si>
  <si>
    <t>総計[税込]</t>
    <rPh sb="0" eb="2">
      <t>ソウケイ</t>
    </rPh>
    <rPh sb="3" eb="5">
      <t>ゼイコ</t>
    </rPh>
    <phoneticPr fontId="3"/>
  </si>
  <si>
    <t xml:space="preserve">
「数量」について
スポット：次回限りの発送となります。
継続：次回以降も、変更いただくまで継続して発送いたします。
「お値引」について
焙煎豆に限り、４つ以上５％
　　　〃　　　７つ以上１０％
のお値引きをいたします。</t>
    <rPh sb="2" eb="4">
      <t>スウリョウ</t>
    </rPh>
    <rPh sb="15" eb="17">
      <t>ジカイ</t>
    </rPh>
    <rPh sb="17" eb="18">
      <t>カギ</t>
    </rPh>
    <rPh sb="20" eb="22">
      <t>ハッソウ</t>
    </rPh>
    <rPh sb="29" eb="31">
      <t>ケイゾク</t>
    </rPh>
    <rPh sb="32" eb="34">
      <t>ジカイ</t>
    </rPh>
    <rPh sb="34" eb="36">
      <t>イコウ</t>
    </rPh>
    <rPh sb="38" eb="40">
      <t>ヘンコウ</t>
    </rPh>
    <rPh sb="46" eb="48">
      <t>ケイゾク</t>
    </rPh>
    <rPh sb="50" eb="52">
      <t>ハッソウ</t>
    </rPh>
    <rPh sb="62" eb="64">
      <t>ネビ</t>
    </rPh>
    <rPh sb="70" eb="72">
      <t>バイセン</t>
    </rPh>
    <rPh sb="72" eb="73">
      <t>マメ</t>
    </rPh>
    <rPh sb="74" eb="75">
      <t>カギ</t>
    </rPh>
    <rPh sb="79" eb="81">
      <t>イジョウ</t>
    </rPh>
    <rPh sb="93" eb="95">
      <t>イジョウ</t>
    </rPh>
    <rPh sb="101" eb="103">
      <t>ネビ</t>
    </rPh>
    <phoneticPr fontId="3"/>
  </si>
  <si>
    <t xml:space="preserve">
 ご記入の上、下記Eメール、またはプリントアウトしものをFAXでご送付ください。
＜ご送付先＞
株式会社 地域商社とっとり
Email：order@cs-tottori.jp
FAX:0857-32-8105</t>
    <rPh sb="3" eb="5">
      <t>キニュウ</t>
    </rPh>
    <rPh sb="6" eb="7">
      <t>ウエ</t>
    </rPh>
    <rPh sb="8" eb="10">
      <t>カキ</t>
    </rPh>
    <rPh sb="34" eb="36">
      <t>ソウフ</t>
    </rPh>
    <rPh sb="45" eb="48">
      <t>ソウフサキ</t>
    </rPh>
    <rPh sb="50" eb="54">
      <t>カブシキガイシャ</t>
    </rPh>
    <rPh sb="55" eb="57">
      <t>チイキ</t>
    </rPh>
    <rPh sb="57" eb="59">
      <t>ショウシャ</t>
    </rPh>
    <phoneticPr fontId="3"/>
  </si>
  <si>
    <t>基本豆
【1kg】ブラジル ダテーラ農園 ヴィラ</t>
    <phoneticPr fontId="3"/>
  </si>
  <si>
    <t>焙煎豆</t>
    <rPh sb="0" eb="2">
      <t>バイセン</t>
    </rPh>
    <rPh sb="2" eb="3">
      <t>マメ</t>
    </rPh>
    <phoneticPr fontId="3"/>
  </si>
  <si>
    <t>【1kg】グアテマラ ラス ヌベス農園</t>
    <rPh sb="17" eb="19">
      <t>ノウエン</t>
    </rPh>
    <phoneticPr fontId="3"/>
  </si>
  <si>
    <t>【1kg】ブラジル ダテーラ農園 ヴィラ</t>
    <rPh sb="14" eb="16">
      <t>ノウエン</t>
    </rPh>
    <phoneticPr fontId="3"/>
  </si>
  <si>
    <t>【1kg】ルワンダ ニャマシェケ地区 スカイヒル</t>
    <rPh sb="16" eb="18">
      <t>チク</t>
    </rPh>
    <phoneticPr fontId="3"/>
  </si>
  <si>
    <t>【200g】グアテマラ ラス ヌベス農園</t>
    <rPh sb="18" eb="20">
      <t>ノウエン</t>
    </rPh>
    <phoneticPr fontId="3"/>
  </si>
  <si>
    <t>【200g】ブラジル ダテーラ農園 ヴィラ</t>
    <rPh sb="15" eb="17">
      <t>ノウエン</t>
    </rPh>
    <phoneticPr fontId="3"/>
  </si>
  <si>
    <t>【200g】ルワンダ ニャマシェケ地区 スカイヒル</t>
    <rPh sb="17" eb="19">
      <t>チク</t>
    </rPh>
    <phoneticPr fontId="3"/>
  </si>
  <si>
    <t>ミライズ（ミネラルウォーター）500ml×24本入</t>
    <phoneticPr fontId="3"/>
  </si>
  <si>
    <t>オプション</t>
    <phoneticPr fontId="3"/>
  </si>
  <si>
    <t>扇形コーヒーフィルター NO-103 5〜7人用 100枚</t>
    <phoneticPr fontId="3"/>
  </si>
  <si>
    <t>キャニスター 黒×白(約250g)</t>
    <phoneticPr fontId="3"/>
  </si>
  <si>
    <t>キャニスター 白×黒(約250g)</t>
    <phoneticPr fontId="3"/>
  </si>
  <si>
    <t>キャニスター 白×黒(約1kg)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</si>
</sst>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yyyy&quot;年&quot;m&quot;月&quot;d&quot;日&quot;;@"/>
    <numFmt numFmtId="177" formatCode="[$¥-411]#,##0;[$¥-411]#,##0"/>
  </numFmts>
  <fonts count="8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BIZ UD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BIZ UDゴシック"/>
      <family val="3"/>
      <charset val="128"/>
    </font>
    <font>
      <sz val="18"/>
      <color theme="1"/>
      <name val="BIZ UDゴシック"/>
      <family val="3"/>
      <charset val="128"/>
    </font>
    <font>
      <sz val="14"/>
      <color theme="1"/>
      <name val="BIZ UDゴシック"/>
      <family val="3"/>
      <charset val="128"/>
    </font>
    <font>
      <sz val="11"/>
      <name val="BIZ UD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1F8EE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40">
    <xf numFmtId="0" fontId="0" fillId="0" borderId="0" xfId="0"/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4" fillId="0" borderId="1" xfId="0" applyFont="1" applyBorder="1" applyAlignment="1">
      <alignment vertical="center"/>
    </xf>
    <xf numFmtId="176" fontId="4" fillId="2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6" fontId="4" fillId="0" borderId="2" xfId="2" applyFont="1" applyFill="1" applyBorder="1" applyAlignment="1">
      <alignment vertical="center"/>
    </xf>
    <xf numFmtId="6" fontId="4" fillId="0" borderId="2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4" fillId="2" borderId="2" xfId="0" applyFont="1" applyFill="1" applyBorder="1" applyAlignment="1" applyProtection="1">
      <alignment horizontal="left" vertical="center" wrapText="1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177" fontId="4" fillId="0" borderId="2" xfId="2" applyNumberFormat="1" applyFont="1" applyBorder="1" applyAlignment="1">
      <alignment vertical="center"/>
    </xf>
    <xf numFmtId="0" fontId="4" fillId="2" borderId="3" xfId="0" applyFont="1" applyFill="1" applyBorder="1" applyAlignment="1" applyProtection="1">
      <alignment horizontal="left" vertical="center" wrapText="1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177" fontId="4" fillId="0" borderId="3" xfId="2" applyNumberFormat="1" applyFont="1" applyBorder="1" applyAlignment="1">
      <alignment vertical="center"/>
    </xf>
    <xf numFmtId="6" fontId="4" fillId="0" borderId="3" xfId="0" applyNumberFormat="1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6" fontId="4" fillId="0" borderId="5" xfId="2" applyFont="1" applyBorder="1" applyAlignment="1">
      <alignment vertical="center"/>
    </xf>
    <xf numFmtId="0" fontId="4" fillId="0" borderId="2" xfId="0" applyFont="1" applyBorder="1" applyAlignment="1">
      <alignment vertical="center"/>
    </xf>
    <xf numFmtId="6" fontId="4" fillId="0" borderId="2" xfId="2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38" fontId="4" fillId="0" borderId="0" xfId="1" applyFont="1" applyAlignment="1">
      <alignment vertical="center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2333625</xdr:colOff>
      <xdr:row>25</xdr:row>
      <xdr:rowOff>171451</xdr:rowOff>
    </xdr:from>
    <xdr:to>
      <xdr:col>3</xdr:col>
      <xdr:colOff>717</xdr:colOff>
      <xdr:row>27</xdr:row>
      <xdr:rowOff>161926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E5753E05-58E1-41F1-A432-8248D87A1CC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803" t="4897" r="7961" b="7533"/>
        <a:stretch/>
      </xdr:blipFill>
      <xdr:spPr>
        <a:xfrm>
          <a:off x="3171825" y="9372601"/>
          <a:ext cx="810342" cy="819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2C61BF-913B-485C-8A6A-5DFAEFDD23D8}">
  <dimension ref="A1:Z59"/>
  <sheetViews>
    <sheetView showGridLines="0" showRowColHeaders="0" tabSelected="1" view="pageBreakPreview" zoomScaleNormal="100" zoomScaleSheetLayoutView="100" workbookViewId="0">
      <selection activeCell="A12" sqref="A12:B12"/>
    </sheetView>
  </sheetViews>
  <sheetFormatPr defaultColWidth="12.625" defaultRowHeight="15" customHeight="1" x14ac:dyDescent="0.2"/>
  <cols>
    <col min="1" max="1" width="11" style="2" bestFit="1" customWidth="1"/>
    <col min="2" max="2" width="30.75" style="2" customWidth="1"/>
    <col min="3" max="6" width="10.5" style="2" customWidth="1"/>
    <col min="7" max="7" width="7.875" style="2" hidden="1" customWidth="1"/>
    <col min="8" max="8" width="13.625" style="2" hidden="1" customWidth="1"/>
    <col min="9" max="9" width="6.5" style="2" hidden="1" customWidth="1"/>
    <col min="10" max="26" width="12.625" style="2" hidden="1" customWidth="1"/>
    <col min="27" max="16384" width="12.625" style="2"/>
  </cols>
  <sheetData>
    <row r="1" spans="1:8" ht="14.25" x14ac:dyDescent="0.2">
      <c r="A1" s="1" t="s">
        <v>0</v>
      </c>
      <c r="B1" s="1"/>
      <c r="C1" s="1"/>
      <c r="D1" s="1"/>
      <c r="E1" s="1"/>
      <c r="F1" s="1"/>
      <c r="G1" s="1"/>
    </row>
    <row r="2" spans="1:8" ht="24.75" customHeight="1" x14ac:dyDescent="0.2">
      <c r="A2" s="3" t="s">
        <v>1</v>
      </c>
      <c r="B2" s="3"/>
      <c r="C2" s="3"/>
      <c r="D2" s="3"/>
      <c r="E2" s="3"/>
      <c r="F2" s="3"/>
      <c r="G2" s="3"/>
    </row>
    <row r="3" spans="1:8" ht="13.5" x14ac:dyDescent="0.2">
      <c r="E3" s="4"/>
    </row>
    <row r="4" spans="1:8" ht="22.5" customHeight="1" x14ac:dyDescent="0.2">
      <c r="A4" s="5" t="s">
        <v>2</v>
      </c>
      <c r="B4" s="6"/>
    </row>
    <row r="5" spans="1:8" ht="16.5" x14ac:dyDescent="0.15">
      <c r="C5" s="7"/>
      <c r="D5" s="7"/>
      <c r="E5" s="8"/>
    </row>
    <row r="6" spans="1:8" ht="22.5" customHeight="1" x14ac:dyDescent="0.2">
      <c r="A6" s="9" t="s">
        <v>3</v>
      </c>
      <c r="B6" s="6"/>
      <c r="D6" s="5" t="s">
        <v>4</v>
      </c>
      <c r="E6" s="10"/>
      <c r="F6" s="10"/>
    </row>
    <row r="7" spans="1:8" ht="13.5" x14ac:dyDescent="0.2"/>
    <row r="8" spans="1:8" ht="13.5" x14ac:dyDescent="0.2"/>
    <row r="9" spans="1:8" ht="18.75" customHeight="1" x14ac:dyDescent="0.2">
      <c r="A9" s="11" t="s">
        <v>5</v>
      </c>
      <c r="B9" s="11"/>
      <c r="C9" s="11" t="s">
        <v>6</v>
      </c>
      <c r="D9" s="11"/>
      <c r="E9" s="12" t="s">
        <v>7</v>
      </c>
      <c r="F9" s="12" t="s">
        <v>8</v>
      </c>
    </row>
    <row r="10" spans="1:8" ht="18.75" customHeight="1" x14ac:dyDescent="0.2">
      <c r="A10" s="11"/>
      <c r="B10" s="11"/>
      <c r="C10" s="13" t="s">
        <v>9</v>
      </c>
      <c r="D10" s="13" t="s">
        <v>10</v>
      </c>
      <c r="E10" s="14"/>
      <c r="F10" s="14"/>
    </row>
    <row r="11" spans="1:8" ht="37.5" customHeight="1" x14ac:dyDescent="0.2">
      <c r="A11" s="15" t="s">
        <v>11</v>
      </c>
      <c r="B11" s="15"/>
      <c r="C11" s="13"/>
      <c r="D11" s="13">
        <v>1</v>
      </c>
      <c r="E11" s="16">
        <v>7500</v>
      </c>
      <c r="F11" s="17">
        <f>+IF((C11+D11)*E11=0,"",(C11+D11)*E11)</f>
        <v>7500</v>
      </c>
      <c r="H11" s="18" t="str">
        <f t="shared" ref="H11:H19" si="0">+IFERROR(VLOOKUP(A11,$H$33:$J$44,3,FALSE),"")</f>
        <v>焙煎豆</v>
      </c>
    </row>
    <row r="12" spans="1:8" ht="37.5" customHeight="1" x14ac:dyDescent="0.2">
      <c r="A12" s="19"/>
      <c r="B12" s="19"/>
      <c r="C12" s="20"/>
      <c r="D12" s="20"/>
      <c r="E12" s="21" t="str">
        <f>+IFERROR(VLOOKUP(A12,$H$34:$I$44,2,FALSE),"")</f>
        <v/>
      </c>
      <c r="F12" s="17" t="str">
        <f>+IFERROR(((C12+D12)*E12),"")</f>
        <v/>
      </c>
      <c r="H12" s="18" t="str">
        <f t="shared" si="0"/>
        <v/>
      </c>
    </row>
    <row r="13" spans="1:8" ht="37.5" customHeight="1" x14ac:dyDescent="0.2">
      <c r="A13" s="19"/>
      <c r="B13" s="19"/>
      <c r="C13" s="20"/>
      <c r="D13" s="20"/>
      <c r="E13" s="21" t="str">
        <f>+IFERROR(VLOOKUP(A13,$H$34:$I$44,2,FALSE),"")</f>
        <v/>
      </c>
      <c r="F13" s="17" t="str">
        <f>+IFERROR(((C13+D13)*E13),"")</f>
        <v/>
      </c>
      <c r="H13" s="18" t="str">
        <f t="shared" si="0"/>
        <v/>
      </c>
    </row>
    <row r="14" spans="1:8" ht="37.5" customHeight="1" x14ac:dyDescent="0.2">
      <c r="A14" s="19"/>
      <c r="B14" s="19"/>
      <c r="C14" s="20"/>
      <c r="D14" s="20"/>
      <c r="E14" s="21" t="str">
        <f t="shared" ref="E14:E15" si="1">+IFERROR(VLOOKUP(A14,$H$34:$I$44,2,FALSE),"")</f>
        <v/>
      </c>
      <c r="F14" s="17" t="str">
        <f t="shared" ref="F14:F20" si="2">+IFERROR(((C14+D14)*E14),"")</f>
        <v/>
      </c>
      <c r="H14" s="18" t="str">
        <f t="shared" si="0"/>
        <v/>
      </c>
    </row>
    <row r="15" spans="1:8" ht="37.5" customHeight="1" x14ac:dyDescent="0.2">
      <c r="A15" s="19"/>
      <c r="B15" s="19"/>
      <c r="C15" s="20"/>
      <c r="D15" s="20"/>
      <c r="E15" s="21" t="str">
        <f t="shared" si="1"/>
        <v/>
      </c>
      <c r="F15" s="17" t="str">
        <f t="shared" si="2"/>
        <v/>
      </c>
      <c r="H15" s="18" t="str">
        <f t="shared" si="0"/>
        <v/>
      </c>
    </row>
    <row r="16" spans="1:8" ht="37.5" customHeight="1" x14ac:dyDescent="0.2">
      <c r="A16" s="19"/>
      <c r="B16" s="19"/>
      <c r="C16" s="20"/>
      <c r="D16" s="20"/>
      <c r="E16" s="21" t="str">
        <f>+IFERROR(VLOOKUP(A16,$H$34:$I$44,2,FALSE),"")</f>
        <v/>
      </c>
      <c r="F16" s="17" t="str">
        <f t="shared" si="2"/>
        <v/>
      </c>
      <c r="H16" s="18" t="str">
        <f t="shared" si="0"/>
        <v/>
      </c>
    </row>
    <row r="17" spans="1:9" ht="37.5" customHeight="1" x14ac:dyDescent="0.2">
      <c r="A17" s="19"/>
      <c r="B17" s="19"/>
      <c r="C17" s="20"/>
      <c r="D17" s="20"/>
      <c r="E17" s="21" t="str">
        <f>+IFERROR(VLOOKUP(A17,$H$34:$I$44,2,FALSE),"")</f>
        <v/>
      </c>
      <c r="F17" s="17" t="str">
        <f t="shared" si="2"/>
        <v/>
      </c>
      <c r="H17" s="18" t="str">
        <f>+IFERROR(VLOOKUP(A17,$H$33:$J$44,3,FALSE),"")</f>
        <v/>
      </c>
    </row>
    <row r="18" spans="1:9" ht="37.5" customHeight="1" x14ac:dyDescent="0.2">
      <c r="A18" s="19"/>
      <c r="B18" s="19"/>
      <c r="C18" s="20"/>
      <c r="D18" s="20"/>
      <c r="E18" s="21" t="str">
        <f>+IFERROR(VLOOKUP(A18,$H$34:$I$44,2,FALSE),"")</f>
        <v/>
      </c>
      <c r="F18" s="17" t="str">
        <f t="shared" si="2"/>
        <v/>
      </c>
      <c r="H18" s="18" t="str">
        <f t="shared" si="0"/>
        <v/>
      </c>
    </row>
    <row r="19" spans="1:9" ht="37.5" customHeight="1" x14ac:dyDescent="0.2">
      <c r="A19" s="19"/>
      <c r="B19" s="19"/>
      <c r="C19" s="20"/>
      <c r="D19" s="20"/>
      <c r="E19" s="21" t="str">
        <f>+IFERROR(VLOOKUP(A19,$H$34:$I$44,2,FALSE),"")</f>
        <v/>
      </c>
      <c r="F19" s="17" t="str">
        <f t="shared" si="2"/>
        <v/>
      </c>
      <c r="H19" s="18" t="str">
        <f t="shared" si="0"/>
        <v/>
      </c>
    </row>
    <row r="20" spans="1:9" ht="37.5" customHeight="1" thickBot="1" x14ac:dyDescent="0.25">
      <c r="A20" s="22"/>
      <c r="B20" s="22"/>
      <c r="C20" s="23"/>
      <c r="D20" s="23"/>
      <c r="E20" s="24" t="str">
        <f>+IFERROR(VLOOKUP(A20,$H$34:$I$44,2,FALSE),"")</f>
        <v/>
      </c>
      <c r="F20" s="25" t="str">
        <f t="shared" si="2"/>
        <v/>
      </c>
      <c r="H20" s="18" t="str">
        <f>+IFERROR(VLOOKUP(A20,$H$33:$J$44,3,FALSE),"")</f>
        <v/>
      </c>
    </row>
    <row r="21" spans="1:9" ht="32.25" customHeight="1" thickTop="1" x14ac:dyDescent="0.2">
      <c r="A21" s="26" t="s">
        <v>12</v>
      </c>
      <c r="B21" s="26"/>
      <c r="C21" s="27">
        <f>+SUMIF($H$11:$H$20,"焙煎豆",$C$11:$C$20)</f>
        <v>0</v>
      </c>
      <c r="D21" s="27">
        <f>+SUMIF($H$11:$H$20,"焙煎豆",$D$11:$D$20)</f>
        <v>1</v>
      </c>
      <c r="E21" s="28" t="s">
        <v>13</v>
      </c>
      <c r="F21" s="29">
        <f>+SUMIF($H$11:$H$20,"焙煎豆",$F$11:$F$20)</f>
        <v>7500</v>
      </c>
      <c r="H21" s="2">
        <f>SUM(C21:D21)</f>
        <v>1</v>
      </c>
    </row>
    <row r="22" spans="1:9" ht="32.25" customHeight="1" x14ac:dyDescent="0.2">
      <c r="A22" s="11" t="s">
        <v>14</v>
      </c>
      <c r="B22" s="11"/>
      <c r="C22" s="30">
        <f>+SUMIF($H$11:$H$20,"オプション",$C$11:$C$20)</f>
        <v>0</v>
      </c>
      <c r="D22" s="30">
        <f>+SUMIF($H$11:$H$20,"オプション",$D$11:$D$20)</f>
        <v>0</v>
      </c>
      <c r="E22" s="13" t="s">
        <v>13</v>
      </c>
      <c r="F22" s="31">
        <f>+SUMIF($H$11:$H$20,"オプション",$F$11:$F$20)</f>
        <v>0</v>
      </c>
      <c r="H22" s="2">
        <f>SUM(C22:D22)</f>
        <v>0</v>
      </c>
    </row>
    <row r="23" spans="1:9" ht="32.25" customHeight="1" x14ac:dyDescent="0.2">
      <c r="A23" s="32" t="s">
        <v>15</v>
      </c>
      <c r="B23" s="33"/>
      <c r="C23" s="33"/>
      <c r="D23" s="33"/>
      <c r="E23" s="34"/>
      <c r="F23" s="31">
        <f>+IF(H21&lt;=3,0,IF(H21&gt;=7,ROUNDDOWN((F21-7500)*-0.1,0),ROUNDDOWN((F21-7500)*-0.05,0)))</f>
        <v>0</v>
      </c>
    </row>
    <row r="24" spans="1:9" ht="32.25" customHeight="1" x14ac:dyDescent="0.2">
      <c r="A24" s="32" t="s">
        <v>16</v>
      </c>
      <c r="B24" s="33"/>
      <c r="C24" s="33"/>
      <c r="D24" s="33"/>
      <c r="E24" s="34"/>
      <c r="F24" s="17">
        <f>SUM(F21:F23)</f>
        <v>7500</v>
      </c>
    </row>
    <row r="25" spans="1:9" ht="42" customHeight="1" x14ac:dyDescent="0.2">
      <c r="A25" s="35" t="s">
        <v>17</v>
      </c>
      <c r="B25" s="35"/>
      <c r="D25" s="35" t="s">
        <v>18</v>
      </c>
      <c r="E25" s="35"/>
      <c r="F25" s="35"/>
    </row>
    <row r="26" spans="1:9" ht="42" customHeight="1" x14ac:dyDescent="0.2">
      <c r="A26" s="36"/>
      <c r="B26" s="36"/>
      <c r="D26" s="36"/>
      <c r="E26" s="36"/>
      <c r="F26" s="36"/>
      <c r="G26" s="37"/>
      <c r="H26" s="38"/>
      <c r="I26" s="38"/>
    </row>
    <row r="27" spans="1:9" ht="23.25" customHeight="1" x14ac:dyDescent="0.2">
      <c r="A27" s="36"/>
      <c r="B27" s="36"/>
      <c r="D27" s="36"/>
      <c r="E27" s="36"/>
      <c r="F27" s="36"/>
    </row>
    <row r="28" spans="1:9" ht="23.25" customHeight="1" x14ac:dyDescent="0.2">
      <c r="A28" s="36"/>
      <c r="B28" s="36"/>
      <c r="D28" s="36"/>
      <c r="E28" s="36"/>
      <c r="F28" s="36"/>
    </row>
    <row r="29" spans="1:9" ht="13.5" x14ac:dyDescent="0.2">
      <c r="A29" s="36"/>
      <c r="B29" s="36"/>
      <c r="D29" s="36"/>
      <c r="E29" s="36"/>
      <c r="F29" s="36"/>
    </row>
    <row r="30" spans="1:9" ht="13.5" hidden="1" x14ac:dyDescent="0.2">
      <c r="B30" s="37"/>
      <c r="C30" s="37"/>
      <c r="D30" s="37"/>
      <c r="E30" s="37"/>
      <c r="F30" s="37"/>
    </row>
    <row r="31" spans="1:9" ht="13.5" hidden="1" x14ac:dyDescent="0.2"/>
    <row r="32" spans="1:9" ht="13.5" hidden="1" x14ac:dyDescent="0.2"/>
    <row r="33" spans="8:10" ht="54" hidden="1" x14ac:dyDescent="0.2">
      <c r="H33" s="37" t="s">
        <v>19</v>
      </c>
      <c r="I33" s="39">
        <v>7500</v>
      </c>
      <c r="J33" s="2" t="s">
        <v>20</v>
      </c>
    </row>
    <row r="34" spans="8:10" ht="15" hidden="1" customHeight="1" x14ac:dyDescent="0.2">
      <c r="H34" s="2" t="s">
        <v>21</v>
      </c>
      <c r="I34" s="39">
        <v>4890</v>
      </c>
      <c r="J34" s="2" t="s">
        <v>20</v>
      </c>
    </row>
    <row r="35" spans="8:10" ht="15" hidden="1" customHeight="1" x14ac:dyDescent="0.2">
      <c r="H35" s="2" t="s">
        <v>22</v>
      </c>
      <c r="I35" s="39">
        <v>5000</v>
      </c>
      <c r="J35" s="2" t="s">
        <v>20</v>
      </c>
    </row>
    <row r="36" spans="8:10" ht="15" hidden="1" customHeight="1" x14ac:dyDescent="0.2">
      <c r="H36" s="2" t="s">
        <v>23</v>
      </c>
      <c r="I36" s="39">
        <v>5720</v>
      </c>
      <c r="J36" s="2" t="s">
        <v>20</v>
      </c>
    </row>
    <row r="37" spans="8:10" ht="15" hidden="1" customHeight="1" x14ac:dyDescent="0.2">
      <c r="H37" s="2" t="s">
        <v>24</v>
      </c>
      <c r="I37" s="39">
        <v>1250</v>
      </c>
      <c r="J37" s="2" t="s">
        <v>20</v>
      </c>
    </row>
    <row r="38" spans="8:10" ht="15" hidden="1" customHeight="1" x14ac:dyDescent="0.2">
      <c r="H38" s="2" t="s">
        <v>25</v>
      </c>
      <c r="I38" s="39">
        <v>1280</v>
      </c>
      <c r="J38" s="2" t="s">
        <v>20</v>
      </c>
    </row>
    <row r="39" spans="8:10" ht="15" hidden="1" customHeight="1" x14ac:dyDescent="0.2">
      <c r="H39" s="2" t="s">
        <v>26</v>
      </c>
      <c r="I39" s="39">
        <v>1430</v>
      </c>
      <c r="J39" s="2" t="s">
        <v>20</v>
      </c>
    </row>
    <row r="40" spans="8:10" ht="15" hidden="1" customHeight="1" x14ac:dyDescent="0.2">
      <c r="H40" s="2" t="s">
        <v>27</v>
      </c>
      <c r="I40" s="39">
        <v>2900</v>
      </c>
      <c r="J40" s="2" t="s">
        <v>28</v>
      </c>
    </row>
    <row r="41" spans="8:10" ht="15" hidden="1" customHeight="1" x14ac:dyDescent="0.2">
      <c r="H41" s="2" t="s">
        <v>29</v>
      </c>
      <c r="I41" s="39">
        <v>561</v>
      </c>
      <c r="J41" s="2" t="s">
        <v>28</v>
      </c>
    </row>
    <row r="42" spans="8:10" ht="15" hidden="1" customHeight="1" x14ac:dyDescent="0.2">
      <c r="H42" s="2" t="s">
        <v>30</v>
      </c>
      <c r="I42" s="39">
        <v>1190</v>
      </c>
      <c r="J42" s="2" t="s">
        <v>28</v>
      </c>
    </row>
    <row r="43" spans="8:10" ht="15" hidden="1" customHeight="1" x14ac:dyDescent="0.2">
      <c r="H43" s="2" t="s">
        <v>31</v>
      </c>
      <c r="I43" s="39">
        <v>1190</v>
      </c>
      <c r="J43" s="2" t="s">
        <v>28</v>
      </c>
    </row>
    <row r="44" spans="8:10" ht="15" hidden="1" customHeight="1" x14ac:dyDescent="0.2">
      <c r="H44" s="2" t="s">
        <v>32</v>
      </c>
      <c r="I44" s="39">
        <v>2740</v>
      </c>
      <c r="J44" s="2" t="s">
        <v>28</v>
      </c>
    </row>
    <row r="45" spans="8:10" ht="15" hidden="1" customHeight="1" x14ac:dyDescent="0.2"/>
    <row r="46" spans="8:10" ht="15" hidden="1" customHeight="1" x14ac:dyDescent="0.2"/>
    <row r="47" spans="8:10" ht="15" hidden="1" customHeight="1" x14ac:dyDescent="0.2"/>
    <row r="48" spans="8:10" ht="15" hidden="1" customHeight="1" x14ac:dyDescent="0.2"/>
    <row r="49" ht="15" hidden="1" customHeight="1" x14ac:dyDescent="0.2"/>
    <row r="50" ht="15" hidden="1" customHeight="1" x14ac:dyDescent="0.2"/>
    <row r="51" ht="15" hidden="1" customHeight="1" x14ac:dyDescent="0.2"/>
    <row r="52" ht="15" hidden="1" customHeight="1" x14ac:dyDescent="0.2"/>
    <row r="53" ht="15" hidden="1" customHeight="1" x14ac:dyDescent="0.2"/>
    <row r="54" ht="15" hidden="1" customHeight="1" x14ac:dyDescent="0.2"/>
    <row r="55" ht="15" hidden="1" customHeight="1" x14ac:dyDescent="0.2"/>
    <row r="56" ht="15" hidden="1" customHeight="1" x14ac:dyDescent="0.2"/>
    <row r="57" ht="15" hidden="1" customHeight="1" x14ac:dyDescent="0.2"/>
    <row r="58" ht="15" hidden="1" customHeight="1" x14ac:dyDescent="0.2"/>
    <row r="59" ht="15" hidden="1" customHeight="1" x14ac:dyDescent="0.2"/>
  </sheetData>
  <sheetProtection algorithmName="SHA-512" hashValue="MBUElKVft9rifx2AIQMB8snIpXGXq6r0m8wQMoDfoMzaSihnPxkvl9H9RRCXu9tqBMIr9xxf1EBjVdKmd8k8lw==" saltValue="RyzX6Y+hPvuBv+iG+6xqKw==" spinCount="100000" sheet="1" selectLockedCells="1"/>
  <mergeCells count="23">
    <mergeCell ref="A23:E23"/>
    <mergeCell ref="A24:E24"/>
    <mergeCell ref="A25:B29"/>
    <mergeCell ref="D25:F29"/>
    <mergeCell ref="A17:B17"/>
    <mergeCell ref="A18:B18"/>
    <mergeCell ref="A19:B19"/>
    <mergeCell ref="A20:B20"/>
    <mergeCell ref="A21:B21"/>
    <mergeCell ref="A22:B22"/>
    <mergeCell ref="A11:B11"/>
    <mergeCell ref="A12:B12"/>
    <mergeCell ref="A13:B13"/>
    <mergeCell ref="A14:B14"/>
    <mergeCell ref="A15:B15"/>
    <mergeCell ref="A16:B16"/>
    <mergeCell ref="A1:G1"/>
    <mergeCell ref="A2:G2"/>
    <mergeCell ref="E6:F6"/>
    <mergeCell ref="A9:B10"/>
    <mergeCell ref="C9:D9"/>
    <mergeCell ref="E9:E10"/>
    <mergeCell ref="F9:F10"/>
  </mergeCells>
  <phoneticPr fontId="3"/>
  <dataValidations count="1">
    <dataValidation type="list" allowBlank="1" showInputMessage="1" showErrorMessage="1" sqref="A12:B20" xr:uid="{B0C12473-0362-491B-A088-5F0D6CC14987}">
      <formula1>$H$34:$H$44</formula1>
    </dataValidation>
  </dataValidations>
  <pageMargins left="0.59055118110236227" right="0.59055118110236227" top="0.39370078740157483" bottom="0.39370078740157483" header="0" footer="0"/>
  <pageSetup paperSize="9"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追加（変更）ご注文書</vt:lpstr>
      <vt:lpstr>'追加（変更）ご注文書'!Print_Area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藤原 順万</dc:creator>
  <cp:lastModifiedBy>藤原 順万</cp:lastModifiedBy>
  <dcterms:created xsi:type="dcterms:W3CDTF">2021-08-30T04:21:03Z</dcterms:created>
  <dcterms:modified xsi:type="dcterms:W3CDTF">2021-08-30T04:22:13Z</dcterms:modified>
</cp:coreProperties>
</file>